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772\"/>
    </mc:Choice>
  </mc:AlternateContent>
  <xr:revisionPtr revIDLastSave="0" documentId="13_ncr:1_{4210B356-EDA4-45F7-8FBE-6421C564C93A}" xr6:coauthVersionLast="47" xr6:coauthVersionMax="47" xr10:uidLastSave="{00000000-0000-0000-0000-000000000000}"/>
  <bookViews>
    <workbookView xWindow="888" yWindow="732" windowWidth="16224" windowHeight="12708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12-01" sheetId="4" r:id="rId4"/>
    <sheet name="ОСР 525-02-01(1)" sheetId="5" r:id="rId5"/>
    <sheet name="ОСР 525-09-01" sheetId="6" r:id="rId6"/>
    <sheet name="ОСР 525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39" i="1" l="1"/>
  <c r="C38" i="1"/>
  <c r="C37" i="1"/>
  <c r="C29" i="1"/>
  <c r="C30" i="1" s="1"/>
  <c r="C32" i="1" s="1"/>
  <c r="C34" i="1" s="1"/>
  <c r="C43" i="1"/>
  <c r="I40" i="1"/>
  <c r="I39" i="1"/>
  <c r="C40" i="1"/>
  <c r="I38" i="1"/>
  <c r="I37" i="1"/>
  <c r="I36" i="1"/>
  <c r="C42" i="1" l="1"/>
  <c r="C44" i="1" s="1"/>
  <c r="C46" i="1" s="1"/>
  <c r="C41" i="1"/>
  <c r="C31" i="1"/>
  <c r="E66" i="2" l="1"/>
  <c r="E68" i="2" s="1"/>
  <c r="E69" i="2" s="1"/>
  <c r="E70" i="2" s="1"/>
  <c r="G65" i="2"/>
  <c r="G66" i="2" s="1"/>
  <c r="G68" i="2" s="1"/>
  <c r="G69" i="2" s="1"/>
  <c r="G70" i="2" s="1"/>
  <c r="F65" i="2"/>
  <c r="F66" i="2" s="1"/>
  <c r="F68" i="2" s="1"/>
  <c r="F69" i="2" s="1"/>
  <c r="F70" i="2" s="1"/>
  <c r="E65" i="2"/>
  <c r="G64" i="2"/>
  <c r="F64" i="2"/>
  <c r="E64" i="2"/>
  <c r="D64" i="2"/>
  <c r="D65" i="2" s="1"/>
  <c r="G57" i="2"/>
  <c r="F57" i="2"/>
  <c r="E57" i="2"/>
  <c r="D57" i="2"/>
  <c r="H57" i="2" s="1"/>
  <c r="H56" i="2"/>
  <c r="G41" i="2"/>
  <c r="F41" i="2"/>
  <c r="E41" i="2"/>
  <c r="D41" i="2"/>
  <c r="H41" i="2" s="1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9" i="2"/>
  <c r="F29" i="2"/>
  <c r="E29" i="2"/>
  <c r="D29" i="2"/>
  <c r="H29" i="2" s="1"/>
  <c r="H28" i="2"/>
  <c r="G23" i="2"/>
  <c r="F23" i="2"/>
  <c r="E23" i="2"/>
  <c r="D23" i="2"/>
  <c r="H23" i="2" s="1"/>
  <c r="H22" i="2"/>
  <c r="D66" i="2" l="1"/>
  <c r="H65" i="2"/>
  <c r="H64" i="2"/>
  <c r="D68" i="2" l="1"/>
  <c r="H66" i="2"/>
  <c r="H68" i="2" l="1"/>
  <c r="D69" i="2"/>
  <c r="D70" i="2" l="1"/>
  <c r="H70" i="2" s="1"/>
  <c r="H69" i="2"/>
</calcChain>
</file>

<file path=xl/sharedStrings.xml><?xml version="1.0" encoding="utf-8"?>
<sst xmlns="http://schemas.openxmlformats.org/spreadsheetml/2006/main" count="290" uniqueCount="136">
  <si>
    <t>СВОДКА ЗАТРАТ</t>
  </si>
  <si>
    <t>P_0772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</si>
  <si>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</si>
  <si>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</si>
  <si>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</si>
  <si>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</si>
  <si>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</si>
  <si>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</si>
  <si>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</si>
  <si>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</si>
  <si>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</si>
  <si>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</si>
  <si>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</si>
  <si>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</si>
  <si>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</si>
  <si>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</si>
  <si>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</si>
  <si>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</si>
  <si>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</si>
  <si>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</si>
  <si>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</si>
  <si>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</si>
  <si>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</si>
  <si>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</si>
  <si>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</si>
  <si>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</si>
  <si>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</si>
  <si>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</si>
  <si>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</si>
  <si>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</si>
  <si>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</si>
  <si>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</si>
  <si>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</si>
  <si>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</si>
  <si>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</si>
  <si>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</si>
  <si>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</si>
  <si>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</si>
  <si>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</si>
  <si>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</si>
  <si>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</si>
  <si>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</si>
  <si>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</si>
  <si>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</si>
  <si>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</si>
  <si>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</si>
  <si>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</si>
  <si>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</si>
  <si>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</si>
  <si>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</si>
  <si>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</si>
  <si>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</si>
  <si>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</si>
  <si>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</si>
  <si>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</si>
  <si>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</si>
  <si>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</si>
  <si>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</si>
  <si>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</si>
  <si>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</si>
  <si>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</si>
  <si>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</si>
  <si>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</si>
  <si>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</si>
  <si>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</si>
  <si>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</si>
  <si>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ОСР-525-09-01</t>
  </si>
  <si>
    <t>Письмо Госстройя №1336-ВК/1</t>
  </si>
  <si>
    <t>Пусконаладочные работы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</si>
  <si>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</si>
  <si>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</si>
  <si>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</si>
  <si>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</si>
  <si>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</si>
  <si>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</si>
  <si>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</si>
  <si>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</si>
  <si>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</si>
  <si>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</si>
  <si>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</si>
  <si>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</si>
  <si>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</si>
  <si>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525-09-01</t>
  </si>
  <si>
    <t>ЛС-525-09-01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</si>
  <si>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</si>
  <si>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</si>
  <si>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</si>
  <si>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</si>
  <si>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</si>
  <si>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</si>
  <si>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</si>
  <si>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</si>
  <si>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</si>
  <si>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</si>
  <si>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</si>
  <si>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</si>
  <si>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</si>
  <si>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</si>
  <si>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</si>
  <si>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525-12-01</t>
  </si>
  <si>
    <t>км</t>
  </si>
  <si>
    <t>Реконструкция ВЛ одноцепная</t>
  </si>
  <si>
    <t>ОСР 525-09-01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</si>
  <si>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</si>
  <si>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</si>
  <si>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</si>
  <si>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</si>
  <si>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</si>
  <si>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</si>
  <si>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</si>
  <si>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</si>
  <si>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</si>
  <si>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</si>
  <si>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</si>
  <si>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Светильник ДКУ-50W IP65</t>
  </si>
  <si>
    <t>Провод СИП-2 3*95+1*95+1*25</t>
  </si>
  <si>
    <t>Стойка ж/б СНЦс-5,1-11,5</t>
  </si>
  <si>
    <t>Стойка ж/б СВ95-3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</si>
  <si>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</si>
  <si>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</si>
  <si>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</si>
  <si>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</si>
  <si>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</si>
  <si>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</si>
  <si>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</si>
  <si>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</si>
  <si>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</si>
  <si>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</si>
  <si>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</si>
  <si>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</si>
  <si>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</si>
  <si>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</si>
  <si>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</si>
  <si>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</si>
  <si>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</si>
  <si>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ВЛ-0,4 кВ (1,48км) , установка приборов учета 30 т.у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</si>
</sst>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_-* #,##0.00\ _₽_-;\-* #,##0.00\ _₽_-;_-* &quot;-&quot;??\ _₽_-;_-@_-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4" formatCode="_-* #,##0.00000_-;\-* #,##0.0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6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6" fontId="15" fillId="0" borderId="1" xfId="3" applyNumberFormat="1" applyFont="1" applyBorder="1" applyAlignment="1">
      <alignment vertical="center" wrapText="1"/>
    </xf>
    <xf numFmtId="166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4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4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4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174" fontId="16" fillId="0" borderId="1" xfId="1" applyNumberFormat="1" applyFont="1" applyFill="1" applyBorder="1" applyAlignment="1">
      <alignment horizontal="center" vertical="center" wrapText="1"/>
    </xf>
    <xf numFmtId="174" fontId="15" fillId="0" borderId="1" xfId="1" applyNumberFormat="1" applyFont="1" applyFill="1" applyBorder="1" applyAlignment="1">
      <alignment vertical="center" wrapText="1"/>
    </xf>
    <xf numFmtId="164" fontId="0" fillId="0" borderId="0" xfId="0" applyNumberFormat="1"/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5">
    <cellStyle name="Normal" xfId="3" xr:uid="{0A1CB84D-A06B-4138-AD0B-C2BD469698AD}"/>
    <cellStyle name="Обычный" xfId="0" builtinId="0"/>
    <cellStyle name="Обычный 2" xfId="4" xr:uid="{33D3CB8B-D147-4274-B9DC-785BB22A3E7E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abSelected="1" topLeftCell="A19" zoomScale="90" zoomScaleNormal="90" workbookViewId="0">
      <selection activeCell="A19" sqref="A19:C19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21.44140625" customWidth="1"/>
    <col min="7" max="9" width="14.6640625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34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88" t="s">
        <v>0</v>
      </c>
      <c r="B12" s="88"/>
      <c r="C12" s="88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91" t="s">
        <v>1</v>
      </c>
      <c r="B16" s="91"/>
      <c r="C16" s="91"/>
    </row>
    <row r="17" spans="1:9" ht="15.9" customHeight="1" x14ac:dyDescent="0.3">
      <c r="A17" s="90" t="s">
        <v>2</v>
      </c>
      <c r="B17" s="90"/>
      <c r="C17" s="90"/>
    </row>
    <row r="18" spans="1:9" ht="15.9" customHeight="1" x14ac:dyDescent="0.3">
      <c r="A18" s="1"/>
      <c r="B18" s="1"/>
      <c r="C18" s="1"/>
    </row>
    <row r="19" spans="1:9" ht="72" customHeight="1" x14ac:dyDescent="0.3">
      <c r="A19" s="89" t="s">
        <v>135</v>
      </c>
      <c r="B19" s="89"/>
      <c r="C19" s="89"/>
    </row>
    <row r="20" spans="1:9" ht="15.9" customHeight="1" x14ac:dyDescent="0.3">
      <c r="A20" s="90" t="s">
        <v>3</v>
      </c>
      <c r="B20" s="90"/>
      <c r="C20" s="90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118</v>
      </c>
      <c r="D23" s="51"/>
      <c r="E23" s="51"/>
      <c r="F23" s="51"/>
      <c r="G23" s="52"/>
      <c r="H23" s="52"/>
      <c r="I23" s="52"/>
    </row>
    <row r="24" spans="1:9" ht="15.9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3">
      <c r="A25" s="85" t="s">
        <v>119</v>
      </c>
      <c r="B25" s="86"/>
      <c r="C25" s="87"/>
      <c r="D25" s="51"/>
      <c r="E25" s="51"/>
      <c r="F25" s="51"/>
      <c r="G25" s="52"/>
      <c r="H25" s="52"/>
      <c r="I25" s="52"/>
    </row>
    <row r="26" spans="1:9" ht="17.100000000000001" customHeight="1" x14ac:dyDescent="0.3">
      <c r="A26" s="50">
        <v>1</v>
      </c>
      <c r="B26" s="53" t="s">
        <v>120</v>
      </c>
      <c r="C26" s="54"/>
      <c r="D26" s="51"/>
      <c r="E26" s="51"/>
      <c r="F26" s="51"/>
      <c r="G26" s="52"/>
      <c r="H26" s="52" t="s">
        <v>121</v>
      </c>
      <c r="I26" s="52"/>
    </row>
    <row r="27" spans="1:9" ht="17.100000000000001" customHeight="1" x14ac:dyDescent="0.3">
      <c r="A27" s="55" t="s">
        <v>6</v>
      </c>
      <c r="B27" s="53" t="s">
        <v>122</v>
      </c>
      <c r="C27" s="56">
        <v>0</v>
      </c>
      <c r="D27" s="57"/>
      <c r="E27" s="57"/>
      <c r="F27" s="57"/>
      <c r="G27" s="58" t="s">
        <v>123</v>
      </c>
      <c r="H27" s="58" t="s">
        <v>124</v>
      </c>
      <c r="I27" s="58" t="s">
        <v>125</v>
      </c>
    </row>
    <row r="28" spans="1:9" ht="17.100000000000001" customHeight="1" x14ac:dyDescent="0.3">
      <c r="A28" s="55" t="s">
        <v>7</v>
      </c>
      <c r="B28" s="53" t="s">
        <v>126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3">
      <c r="A29" s="55" t="s">
        <v>8</v>
      </c>
      <c r="B29" s="53" t="s">
        <v>127</v>
      </c>
      <c r="C29" s="62">
        <f>ССР!G61*1.2</f>
        <v>1397.78463157896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3">
      <c r="A30" s="50">
        <v>2</v>
      </c>
      <c r="B30" s="53" t="s">
        <v>9</v>
      </c>
      <c r="C30" s="62">
        <f>C27+C28+C29</f>
        <v>1397.78463157896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3">
      <c r="A31" s="55" t="s">
        <v>10</v>
      </c>
      <c r="B31" s="53" t="s">
        <v>128</v>
      </c>
      <c r="C31" s="62">
        <f>C30-ROUND(C30/1.2,5)</f>
        <v>232.96410157896003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129</v>
      </c>
      <c r="C32" s="67">
        <f>C30*I39</f>
        <v>1693.1007076771355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130</v>
      </c>
      <c r="C33" s="62">
        <v>0.76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131</v>
      </c>
      <c r="C34" s="83">
        <f>C32*C33</f>
        <v>1286.756537834623</v>
      </c>
      <c r="D34" s="63"/>
      <c r="E34" s="68"/>
      <c r="F34" s="69"/>
      <c r="G34" s="70"/>
      <c r="H34" s="60"/>
      <c r="I34" s="66"/>
    </row>
    <row r="35" spans="1:9" ht="15.6" x14ac:dyDescent="0.3">
      <c r="A35" s="85" t="s">
        <v>132</v>
      </c>
      <c r="B35" s="86"/>
      <c r="C35" s="87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120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122</v>
      </c>
      <c r="C37" s="76">
        <f>ССР!D70+ССР!E70</f>
        <v>13187.874017557668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126</v>
      </c>
      <c r="C38" s="76">
        <f>ССР!F70</f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127</v>
      </c>
      <c r="C39" s="76">
        <f>(ССР!G66-ССР!G61)*1.2</f>
        <v>706.11216541613396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13893.986182973802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128</v>
      </c>
      <c r="C41" s="62">
        <f>C40-ROUND(C40/1.2,5)</f>
        <v>2315.6643629738028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129</v>
      </c>
      <c r="C42" s="77">
        <f>C40*I40</f>
        <v>17573.441354733659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130</v>
      </c>
      <c r="C43" s="62">
        <f>C33</f>
        <v>0.76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131</v>
      </c>
      <c r="C44" s="83">
        <f>C42*C43</f>
        <v>13355.81542959758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133</v>
      </c>
      <c r="C46" s="82">
        <f>C34+C44</f>
        <v>14642.571967432203</v>
      </c>
      <c r="D46" s="63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134</v>
      </c>
      <c r="B48" s="52"/>
      <c r="C48" s="52"/>
      <c r="D48" s="51"/>
      <c r="E48" s="81"/>
      <c r="F48" s="51"/>
      <c r="G48" s="51"/>
      <c r="H48" s="51"/>
      <c r="I48" s="51"/>
    </row>
    <row r="49" spans="4:4" x14ac:dyDescent="0.3">
      <c r="D49" s="84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A4" zoomScale="90" zoomScaleNormal="90" workbookViewId="0">
      <selection activeCell="B18" sqref="B18:B19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9" t="s">
        <v>135</v>
      </c>
      <c r="B13" s="89"/>
      <c r="C13" s="89"/>
      <c r="D13" s="89"/>
      <c r="E13" s="89"/>
      <c r="F13" s="89"/>
      <c r="G13" s="89"/>
      <c r="H13" s="89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2" t="s">
        <v>4</v>
      </c>
      <c r="B18" s="92" t="s">
        <v>13</v>
      </c>
      <c r="C18" s="92" t="s">
        <v>14</v>
      </c>
      <c r="D18" s="93" t="s">
        <v>15</v>
      </c>
      <c r="E18" s="94"/>
      <c r="F18" s="94"/>
      <c r="G18" s="94"/>
      <c r="H18" s="95"/>
    </row>
    <row r="19" spans="1:8" ht="84.9" customHeight="1" x14ac:dyDescent="0.3">
      <c r="A19" s="92"/>
      <c r="B19" s="92"/>
      <c r="C19" s="92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9830.3588038508005</v>
      </c>
      <c r="E25" s="20">
        <v>314.42429395891003</v>
      </c>
      <c r="F25" s="20">
        <v>0</v>
      </c>
      <c r="G25" s="20">
        <v>0</v>
      </c>
      <c r="H25" s="20">
        <v>10144.783097809999</v>
      </c>
    </row>
    <row r="26" spans="1:8" ht="17.100000000000001" customHeight="1" x14ac:dyDescent="0.3">
      <c r="A26" s="6"/>
      <c r="B26" s="9"/>
      <c r="C26" s="9" t="s">
        <v>26</v>
      </c>
      <c r="D26" s="20">
        <v>9830.3588038508005</v>
      </c>
      <c r="E26" s="20">
        <v>314.42429395891003</v>
      </c>
      <c r="F26" s="20">
        <v>0</v>
      </c>
      <c r="G26" s="20">
        <v>0</v>
      </c>
      <c r="H26" s="20">
        <v>10144.783097809999</v>
      </c>
    </row>
    <row r="27" spans="1:8" ht="17.100000000000001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7.100000000000001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7.100000000000001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7.100000000000001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7.100000000000001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7.100000000000001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3.9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7.100000000000001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7.100000000000001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7.100000000000001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7.100000000000001" customHeight="1" x14ac:dyDescent="0.3">
      <c r="A42" s="6"/>
      <c r="B42" s="9"/>
      <c r="C42" s="9" t="s">
        <v>37</v>
      </c>
      <c r="D42" s="20">
        <v>9830.3588038508005</v>
      </c>
      <c r="E42" s="20">
        <v>314.42429395891003</v>
      </c>
      <c r="F42" s="20">
        <v>0</v>
      </c>
      <c r="G42" s="20">
        <v>0</v>
      </c>
      <c r="H42" s="20">
        <v>10144.783097809999</v>
      </c>
    </row>
    <row r="43" spans="1:8" ht="17.100000000000001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245.75897009626999</v>
      </c>
      <c r="E44" s="20">
        <v>7.8606073489727999</v>
      </c>
      <c r="F44" s="20">
        <v>0</v>
      </c>
      <c r="G44" s="20">
        <v>0</v>
      </c>
      <c r="H44" s="20">
        <v>253.61957744524</v>
      </c>
    </row>
    <row r="45" spans="1:8" ht="17.100000000000001" customHeight="1" x14ac:dyDescent="0.3">
      <c r="A45" s="6"/>
      <c r="B45" s="9"/>
      <c r="C45" s="9" t="s">
        <v>41</v>
      </c>
      <c r="D45" s="20">
        <v>245.75897009626999</v>
      </c>
      <c r="E45" s="20">
        <v>7.8606073489727999</v>
      </c>
      <c r="F45" s="20">
        <v>0</v>
      </c>
      <c r="G45" s="20">
        <v>0</v>
      </c>
      <c r="H45" s="20">
        <v>253.61957744524</v>
      </c>
    </row>
    <row r="46" spans="1:8" ht="17.100000000000001" customHeight="1" x14ac:dyDescent="0.3">
      <c r="A46" s="6"/>
      <c r="B46" s="9"/>
      <c r="C46" s="9" t="s">
        <v>42</v>
      </c>
      <c r="D46" s="20">
        <v>10076.117773947</v>
      </c>
      <c r="E46" s="20">
        <v>322.28490130788998</v>
      </c>
      <c r="F46" s="20">
        <v>0</v>
      </c>
      <c r="G46" s="20">
        <v>0</v>
      </c>
      <c r="H46" s="20">
        <v>10398.402675255</v>
      </c>
    </row>
    <row r="47" spans="1:8" ht="17.100000000000001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ht="31.2" x14ac:dyDescent="0.3">
      <c r="A48" s="6">
        <v>3</v>
      </c>
      <c r="B48" s="6" t="s">
        <v>44</v>
      </c>
      <c r="C48" s="7" t="s">
        <v>45</v>
      </c>
      <c r="D48" s="20">
        <v>262.98667390001998</v>
      </c>
      <c r="E48" s="20">
        <v>8.4116359241357994</v>
      </c>
      <c r="F48" s="20">
        <v>0</v>
      </c>
      <c r="G48" s="20">
        <v>0</v>
      </c>
      <c r="H48" s="20">
        <v>271.39830982414998</v>
      </c>
    </row>
    <row r="49" spans="1:8" x14ac:dyDescent="0.3">
      <c r="A49" s="6">
        <v>4</v>
      </c>
      <c r="B49" s="6" t="s">
        <v>66</v>
      </c>
      <c r="C49" s="7" t="s">
        <v>68</v>
      </c>
      <c r="D49" s="20">
        <v>0</v>
      </c>
      <c r="E49" s="20">
        <v>0</v>
      </c>
      <c r="F49" s="20">
        <v>0</v>
      </c>
      <c r="G49" s="20">
        <v>90.575495797450998</v>
      </c>
      <c r="H49" s="20">
        <v>90.575495797450998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298.25668590412999</v>
      </c>
      <c r="H50" s="20">
        <v>298.25668590412999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59.418324144963002</v>
      </c>
      <c r="H51" s="20">
        <v>59.418324144963002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89.110842429170006</v>
      </c>
      <c r="H52" s="20">
        <v>89.110842429170006</v>
      </c>
    </row>
    <row r="53" spans="1:8" ht="17.100000000000001" customHeight="1" x14ac:dyDescent="0.3">
      <c r="A53" s="6"/>
      <c r="B53" s="9"/>
      <c r="C53" s="9" t="s">
        <v>65</v>
      </c>
      <c r="D53" s="20">
        <v>262.98667390001998</v>
      </c>
      <c r="E53" s="20">
        <v>8.4116359241357994</v>
      </c>
      <c r="F53" s="20">
        <v>0</v>
      </c>
      <c r="G53" s="20">
        <v>537.36134827572005</v>
      </c>
      <c r="H53" s="20">
        <v>808.75965809986997</v>
      </c>
    </row>
    <row r="54" spans="1:8" ht="17.100000000000001" customHeight="1" x14ac:dyDescent="0.3">
      <c r="A54" s="6"/>
      <c r="B54" s="9"/>
      <c r="C54" s="9" t="s">
        <v>64</v>
      </c>
      <c r="D54" s="20">
        <v>10339.104447846999</v>
      </c>
      <c r="E54" s="20">
        <v>330.69653723201998</v>
      </c>
      <c r="F54" s="20">
        <v>0</v>
      </c>
      <c r="G54" s="20">
        <v>537.36134827572005</v>
      </c>
      <c r="H54" s="20">
        <v>11207.162333355</v>
      </c>
    </row>
    <row r="55" spans="1:8" ht="17.100000000000001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7.100000000000001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7.100000000000001" customHeight="1" x14ac:dyDescent="0.3">
      <c r="A58" s="6"/>
      <c r="B58" s="9"/>
      <c r="C58" s="9" t="s">
        <v>61</v>
      </c>
      <c r="D58" s="20">
        <v>10339.104447846999</v>
      </c>
      <c r="E58" s="20">
        <v>330.69653723201998</v>
      </c>
      <c r="F58" s="20">
        <v>0</v>
      </c>
      <c r="G58" s="20">
        <v>537.36134827572005</v>
      </c>
      <c r="H58" s="20">
        <v>11207.162333355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1164.8205263158</v>
      </c>
      <c r="H60" s="20">
        <v>1164.8205263158</v>
      </c>
    </row>
    <row r="61" spans="1:8" ht="17.100000000000001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1164.8205263158</v>
      </c>
      <c r="H61" s="20">
        <v>1164.8205263158</v>
      </c>
    </row>
    <row r="62" spans="1:8" ht="17.100000000000001" customHeight="1" x14ac:dyDescent="0.3">
      <c r="A62" s="6"/>
      <c r="B62" s="9"/>
      <c r="C62" s="9" t="s">
        <v>56</v>
      </c>
      <c r="D62" s="20">
        <v>10339.104447846999</v>
      </c>
      <c r="E62" s="20">
        <v>330.69653723201998</v>
      </c>
      <c r="F62" s="20">
        <v>0</v>
      </c>
      <c r="G62" s="20">
        <v>1702.1818745915</v>
      </c>
      <c r="H62" s="20">
        <v>12371.982859670999</v>
      </c>
    </row>
    <row r="63" spans="1:8" ht="17.100000000000001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3.9" customHeight="1" x14ac:dyDescent="0.3">
      <c r="A64" s="6">
        <v>9</v>
      </c>
      <c r="B64" s="6" t="s">
        <v>54</v>
      </c>
      <c r="C64" s="7" t="s">
        <v>53</v>
      </c>
      <c r="D64" s="20">
        <f>D62 * 3%</f>
        <v>310.17313343540997</v>
      </c>
      <c r="E64" s="20">
        <f>E62 * 3%</f>
        <v>9.9208961169605985</v>
      </c>
      <c r="F64" s="20">
        <f>F62 * 3%</f>
        <v>0</v>
      </c>
      <c r="G64" s="20">
        <f>G62 * 3%</f>
        <v>51.065456237744996</v>
      </c>
      <c r="H64" s="20">
        <f>SUM(D64:G64)</f>
        <v>371.15948579011558</v>
      </c>
    </row>
    <row r="65" spans="1:8" ht="17.100000000000001" customHeight="1" x14ac:dyDescent="0.3">
      <c r="A65" s="6"/>
      <c r="B65" s="9"/>
      <c r="C65" s="9" t="s">
        <v>52</v>
      </c>
      <c r="D65" s="20">
        <f>D64</f>
        <v>310.17313343540997</v>
      </c>
      <c r="E65" s="20">
        <f>E64</f>
        <v>9.9208961169605985</v>
      </c>
      <c r="F65" s="20">
        <f>F64</f>
        <v>0</v>
      </c>
      <c r="G65" s="20">
        <f>G64</f>
        <v>51.065456237744996</v>
      </c>
      <c r="H65" s="20">
        <f>SUM(D65:G65)</f>
        <v>371.15948579011558</v>
      </c>
    </row>
    <row r="66" spans="1:8" ht="17.100000000000001" customHeight="1" x14ac:dyDescent="0.3">
      <c r="A66" s="6"/>
      <c r="B66" s="9"/>
      <c r="C66" s="9" t="s">
        <v>51</v>
      </c>
      <c r="D66" s="20">
        <f>D65 + D62</f>
        <v>10649.277581282409</v>
      </c>
      <c r="E66" s="20">
        <f>E65 + E62</f>
        <v>340.61743334898057</v>
      </c>
      <c r="F66" s="20">
        <f>F65 + F62</f>
        <v>0</v>
      </c>
      <c r="G66" s="20">
        <f>G65 + G62</f>
        <v>1753.2473308292449</v>
      </c>
      <c r="H66" s="20">
        <f>SUM(D66:G66)</f>
        <v>12743.142345460634</v>
      </c>
    </row>
    <row r="67" spans="1:8" ht="17.100000000000001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7.100000000000001" customHeight="1" x14ac:dyDescent="0.3">
      <c r="A68" s="6">
        <v>10</v>
      </c>
      <c r="B68" s="6" t="s">
        <v>49</v>
      </c>
      <c r="C68" s="7" t="s">
        <v>48</v>
      </c>
      <c r="D68" s="20">
        <f>D66 * 20%</f>
        <v>2129.8555162564821</v>
      </c>
      <c r="E68" s="20">
        <f>E66 * 20%</f>
        <v>68.123486669796122</v>
      </c>
      <c r="F68" s="20">
        <f>F66 * 20%</f>
        <v>0</v>
      </c>
      <c r="G68" s="20">
        <f>G66 * 20%</f>
        <v>350.64946616584899</v>
      </c>
      <c r="H68" s="20">
        <f>SUM(D68:G68)</f>
        <v>2548.628469092127</v>
      </c>
    </row>
    <row r="69" spans="1:8" ht="17.100000000000001" customHeight="1" x14ac:dyDescent="0.3">
      <c r="A69" s="6"/>
      <c r="B69" s="9"/>
      <c r="C69" s="9" t="s">
        <v>47</v>
      </c>
      <c r="D69" s="20">
        <f>D68</f>
        <v>2129.8555162564821</v>
      </c>
      <c r="E69" s="20">
        <f>E68</f>
        <v>68.123486669796122</v>
      </c>
      <c r="F69" s="20">
        <f>F68</f>
        <v>0</v>
      </c>
      <c r="G69" s="20">
        <f>G68</f>
        <v>350.64946616584899</v>
      </c>
      <c r="H69" s="20">
        <f>SUM(D69:G69)</f>
        <v>2548.628469092127</v>
      </c>
    </row>
    <row r="70" spans="1:8" ht="17.100000000000001" customHeight="1" x14ac:dyDescent="0.3">
      <c r="A70" s="6"/>
      <c r="B70" s="9"/>
      <c r="C70" s="9" t="s">
        <v>46</v>
      </c>
      <c r="D70" s="20">
        <f>D69 + D66</f>
        <v>12779.133097538892</v>
      </c>
      <c r="E70" s="20">
        <f>E69 + E66</f>
        <v>408.74092001877671</v>
      </c>
      <c r="F70" s="20">
        <f>F69 + F66</f>
        <v>0</v>
      </c>
      <c r="G70" s="20">
        <f>G69 + G66</f>
        <v>2103.8967969950941</v>
      </c>
      <c r="H70" s="20">
        <f>SUM(D70:G70)</f>
        <v>15291.770814552761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9" t="s">
        <v>135</v>
      </c>
      <c r="D2" s="89"/>
      <c r="E2" s="89"/>
      <c r="F2" s="89"/>
      <c r="G2" s="89"/>
      <c r="H2" s="8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2" t="s">
        <v>4</v>
      </c>
      <c r="B10" s="92" t="s">
        <v>13</v>
      </c>
      <c r="C10" s="92" t="s">
        <v>76</v>
      </c>
      <c r="D10" s="93" t="s">
        <v>15</v>
      </c>
      <c r="E10" s="94"/>
      <c r="F10" s="94"/>
      <c r="G10" s="94"/>
      <c r="H10" s="95"/>
      <c r="J10" s="5"/>
    </row>
    <row r="11" spans="1:14" ht="59.25" customHeight="1" x14ac:dyDescent="0.3">
      <c r="A11" s="92"/>
      <c r="B11" s="92"/>
      <c r="C11" s="92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2137.5</v>
      </c>
      <c r="E13" s="19">
        <v>186.6</v>
      </c>
      <c r="F13" s="19">
        <v>0</v>
      </c>
      <c r="G13" s="19">
        <v>0</v>
      </c>
      <c r="H13" s="19">
        <v>2324.1</v>
      </c>
      <c r="J13" s="5"/>
    </row>
    <row r="14" spans="1:14" ht="17.100000000000001" customHeight="1" x14ac:dyDescent="0.3">
      <c r="A14" s="6"/>
      <c r="B14" s="9"/>
      <c r="C14" s="9" t="s">
        <v>79</v>
      </c>
      <c r="D14" s="19">
        <v>2137.5</v>
      </c>
      <c r="E14" s="19">
        <v>186.6</v>
      </c>
      <c r="F14" s="19">
        <v>0</v>
      </c>
      <c r="G14" s="19">
        <v>0</v>
      </c>
      <c r="H14" s="19">
        <v>2324.1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9" t="s">
        <v>135</v>
      </c>
      <c r="D2" s="89"/>
      <c r="E2" s="89"/>
      <c r="F2" s="89"/>
      <c r="G2" s="89"/>
      <c r="H2" s="8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2" t="s">
        <v>4</v>
      </c>
      <c r="B10" s="92" t="s">
        <v>13</v>
      </c>
      <c r="C10" s="92" t="s">
        <v>76</v>
      </c>
      <c r="D10" s="93" t="s">
        <v>15</v>
      </c>
      <c r="E10" s="94"/>
      <c r="F10" s="94"/>
      <c r="G10" s="94"/>
      <c r="H10" s="95"/>
      <c r="J10" s="5"/>
    </row>
    <row r="11" spans="1:14" ht="59.25" customHeight="1" x14ac:dyDescent="0.3">
      <c r="A11" s="92"/>
      <c r="B11" s="92"/>
      <c r="C11" s="92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58</v>
      </c>
      <c r="D13" s="19">
        <v>0</v>
      </c>
      <c r="E13" s="19">
        <v>0</v>
      </c>
      <c r="F13" s="19">
        <v>0</v>
      </c>
      <c r="G13" s="19">
        <v>266.85000000000002</v>
      </c>
      <c r="H13" s="19">
        <v>266.85000000000002</v>
      </c>
      <c r="J13" s="5"/>
    </row>
    <row r="14" spans="1:14" ht="17.100000000000001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266.85000000000002</v>
      </c>
      <c r="H14" s="19">
        <v>266.85000000000002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9" t="s">
        <v>135</v>
      </c>
      <c r="D2" s="89"/>
      <c r="E2" s="89"/>
      <c r="F2" s="89"/>
      <c r="G2" s="89"/>
      <c r="H2" s="8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2" t="s">
        <v>4</v>
      </c>
      <c r="B10" s="92" t="s">
        <v>13</v>
      </c>
      <c r="C10" s="92" t="s">
        <v>76</v>
      </c>
      <c r="D10" s="93" t="s">
        <v>15</v>
      </c>
      <c r="E10" s="94"/>
      <c r="F10" s="94"/>
      <c r="G10" s="94"/>
      <c r="H10" s="95"/>
      <c r="J10" s="5"/>
    </row>
    <row r="11" spans="1:14" ht="59.25" customHeight="1" x14ac:dyDescent="0.3">
      <c r="A11" s="92"/>
      <c r="B11" s="92"/>
      <c r="C11" s="92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7692.8588038507996</v>
      </c>
      <c r="E13" s="19">
        <v>127.82429395891</v>
      </c>
      <c r="F13" s="19">
        <v>0</v>
      </c>
      <c r="G13" s="19">
        <v>0</v>
      </c>
      <c r="H13" s="19">
        <v>7820.6830978096996</v>
      </c>
      <c r="J13" s="5"/>
    </row>
    <row r="14" spans="1:14" ht="17.100000000000001" customHeight="1" x14ac:dyDescent="0.3">
      <c r="A14" s="6"/>
      <c r="B14" s="9"/>
      <c r="C14" s="9" t="s">
        <v>79</v>
      </c>
      <c r="D14" s="19">
        <v>7692.8588038507996</v>
      </c>
      <c r="E14" s="19">
        <v>127.82429395891</v>
      </c>
      <c r="F14" s="19">
        <v>0</v>
      </c>
      <c r="G14" s="19">
        <v>0</v>
      </c>
      <c r="H14" s="19">
        <v>7820.6830978096996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9" t="s">
        <v>135</v>
      </c>
      <c r="D2" s="89"/>
      <c r="E2" s="89"/>
      <c r="F2" s="89"/>
      <c r="G2" s="89"/>
      <c r="H2" s="8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68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2" t="s">
        <v>4</v>
      </c>
      <c r="B10" s="92" t="s">
        <v>13</v>
      </c>
      <c r="C10" s="92" t="s">
        <v>76</v>
      </c>
      <c r="D10" s="93" t="s">
        <v>15</v>
      </c>
      <c r="E10" s="94"/>
      <c r="F10" s="94"/>
      <c r="G10" s="94"/>
      <c r="H10" s="95"/>
      <c r="J10" s="5"/>
    </row>
    <row r="11" spans="1:14" ht="59.25" customHeight="1" x14ac:dyDescent="0.3">
      <c r="A11" s="92"/>
      <c r="B11" s="92"/>
      <c r="C11" s="92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68</v>
      </c>
      <c r="D13" s="19">
        <v>0</v>
      </c>
      <c r="E13" s="19">
        <v>0</v>
      </c>
      <c r="F13" s="19">
        <v>0</v>
      </c>
      <c r="G13" s="19">
        <v>90.575495797450998</v>
      </c>
      <c r="H13" s="19">
        <v>90.575495797450998</v>
      </c>
      <c r="J13" s="5"/>
    </row>
    <row r="14" spans="1:14" ht="17.100000000000001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90.575495797450998</v>
      </c>
      <c r="H14" s="19">
        <v>90.575495797450998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9" t="s">
        <v>135</v>
      </c>
      <c r="D2" s="89"/>
      <c r="E2" s="89"/>
      <c r="F2" s="89"/>
      <c r="G2" s="89"/>
      <c r="H2" s="8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2" t="s">
        <v>4</v>
      </c>
      <c r="B10" s="92" t="s">
        <v>13</v>
      </c>
      <c r="C10" s="92" t="s">
        <v>76</v>
      </c>
      <c r="D10" s="93" t="s">
        <v>15</v>
      </c>
      <c r="E10" s="94"/>
      <c r="F10" s="94"/>
      <c r="G10" s="94"/>
      <c r="H10" s="95"/>
      <c r="J10" s="5"/>
    </row>
    <row r="11" spans="1:14" ht="59.25" customHeight="1" x14ac:dyDescent="0.3">
      <c r="A11" s="92"/>
      <c r="B11" s="92"/>
      <c r="C11" s="92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58</v>
      </c>
      <c r="D13" s="19">
        <v>0</v>
      </c>
      <c r="E13" s="19">
        <v>0</v>
      </c>
      <c r="F13" s="19">
        <v>0</v>
      </c>
      <c r="G13" s="19">
        <v>897.97052631579004</v>
      </c>
      <c r="H13" s="19">
        <v>897.97052631579004</v>
      </c>
      <c r="J13" s="5"/>
    </row>
    <row r="14" spans="1:14" ht="17.100000000000001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897.97052631579004</v>
      </c>
      <c r="H14" s="19">
        <v>897.97052631579004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zoomScale="75" zoomScaleNormal="87" workbookViewId="0">
      <selection activeCell="H3" sqref="H3:H48"/>
    </sheetView>
  </sheetViews>
  <sheetFormatPr defaultColWidth="8.886718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5.900000000000006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4"/>
      <c r="B3" s="98"/>
      <c r="C3" s="45"/>
      <c r="D3" s="43">
        <v>2324.1</v>
      </c>
      <c r="E3" s="41"/>
      <c r="F3" s="41"/>
      <c r="G3" s="41"/>
      <c r="H3" s="48"/>
    </row>
    <row r="4" spans="1:8" x14ac:dyDescent="0.3">
      <c r="A4" s="99" t="s">
        <v>92</v>
      </c>
      <c r="B4" s="42" t="s">
        <v>93</v>
      </c>
      <c r="C4" s="45"/>
      <c r="D4" s="43">
        <v>2137.5</v>
      </c>
      <c r="E4" s="41"/>
      <c r="F4" s="41"/>
      <c r="G4" s="41"/>
      <c r="H4" s="48"/>
    </row>
    <row r="5" spans="1:8" x14ac:dyDescent="0.3">
      <c r="A5" s="99"/>
      <c r="B5" s="42" t="s">
        <v>94</v>
      </c>
      <c r="C5" s="37"/>
      <c r="D5" s="43">
        <v>186.6</v>
      </c>
      <c r="E5" s="41"/>
      <c r="F5" s="41"/>
      <c r="G5" s="41"/>
      <c r="H5" s="47"/>
    </row>
    <row r="6" spans="1:8" x14ac:dyDescent="0.3">
      <c r="A6" s="102"/>
      <c r="B6" s="42" t="s">
        <v>95</v>
      </c>
      <c r="C6" s="37"/>
      <c r="D6" s="43">
        <v>0</v>
      </c>
      <c r="E6" s="41"/>
      <c r="F6" s="41"/>
      <c r="G6" s="41"/>
      <c r="H6" s="47"/>
    </row>
    <row r="7" spans="1:8" x14ac:dyDescent="0.3">
      <c r="A7" s="102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100" t="s">
        <v>78</v>
      </c>
      <c r="B8" s="101"/>
      <c r="C8" s="99" t="s">
        <v>98</v>
      </c>
      <c r="D8" s="44">
        <v>2324.1</v>
      </c>
      <c r="E8" s="41">
        <v>30</v>
      </c>
      <c r="F8" s="41" t="s">
        <v>97</v>
      </c>
      <c r="G8" s="44">
        <v>77.47</v>
      </c>
      <c r="H8" s="47"/>
    </row>
    <row r="9" spans="1:8" x14ac:dyDescent="0.3">
      <c r="A9" s="103">
        <v>1</v>
      </c>
      <c r="B9" s="42" t="s">
        <v>93</v>
      </c>
      <c r="C9" s="99"/>
      <c r="D9" s="44">
        <v>2137.5</v>
      </c>
      <c r="E9" s="41"/>
      <c r="F9" s="41"/>
      <c r="G9" s="41"/>
      <c r="H9" s="102" t="s">
        <v>25</v>
      </c>
    </row>
    <row r="10" spans="1:8" x14ac:dyDescent="0.3">
      <c r="A10" s="99"/>
      <c r="B10" s="42" t="s">
        <v>94</v>
      </c>
      <c r="C10" s="99"/>
      <c r="D10" s="44">
        <v>186.6</v>
      </c>
      <c r="E10" s="41"/>
      <c r="F10" s="41"/>
      <c r="G10" s="41"/>
      <c r="H10" s="102"/>
    </row>
    <row r="11" spans="1:8" x14ac:dyDescent="0.3">
      <c r="A11" s="99"/>
      <c r="B11" s="42" t="s">
        <v>95</v>
      </c>
      <c r="C11" s="99"/>
      <c r="D11" s="44">
        <v>0</v>
      </c>
      <c r="E11" s="41"/>
      <c r="F11" s="41"/>
      <c r="G11" s="41"/>
      <c r="H11" s="102"/>
    </row>
    <row r="12" spans="1:8" x14ac:dyDescent="0.3">
      <c r="A12" s="99"/>
      <c r="B12" s="42" t="s">
        <v>96</v>
      </c>
      <c r="C12" s="99"/>
      <c r="D12" s="44">
        <v>0</v>
      </c>
      <c r="E12" s="41"/>
      <c r="F12" s="41"/>
      <c r="G12" s="41"/>
      <c r="H12" s="102"/>
    </row>
    <row r="13" spans="1:8" ht="24.6" x14ac:dyDescent="0.3">
      <c r="A13" s="97" t="s">
        <v>58</v>
      </c>
      <c r="B13" s="98"/>
      <c r="C13" s="37"/>
      <c r="D13" s="43">
        <v>1164.8205263158</v>
      </c>
      <c r="E13" s="41"/>
      <c r="F13" s="41"/>
      <c r="G13" s="41"/>
      <c r="H13" s="47"/>
    </row>
    <row r="14" spans="1:8" x14ac:dyDescent="0.3">
      <c r="A14" s="99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9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9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9"/>
      <c r="B17" s="42" t="s">
        <v>96</v>
      </c>
      <c r="C17" s="37"/>
      <c r="D17" s="43">
        <v>1164.8205263158</v>
      </c>
      <c r="E17" s="41"/>
      <c r="F17" s="41"/>
      <c r="G17" s="41"/>
      <c r="H17" s="47"/>
    </row>
    <row r="18" spans="1:8" x14ac:dyDescent="0.3">
      <c r="A18" s="100" t="s">
        <v>58</v>
      </c>
      <c r="B18" s="101"/>
      <c r="C18" s="99" t="s">
        <v>98</v>
      </c>
      <c r="D18" s="44">
        <v>266.85000000000002</v>
      </c>
      <c r="E18" s="41">
        <v>30</v>
      </c>
      <c r="F18" s="41" t="s">
        <v>97</v>
      </c>
      <c r="G18" s="44">
        <v>8.8949999999999996</v>
      </c>
      <c r="H18" s="47"/>
    </row>
    <row r="19" spans="1:8" x14ac:dyDescent="0.3">
      <c r="A19" s="103">
        <v>1</v>
      </c>
      <c r="B19" s="42" t="s">
        <v>93</v>
      </c>
      <c r="C19" s="99"/>
      <c r="D19" s="44">
        <v>0</v>
      </c>
      <c r="E19" s="41"/>
      <c r="F19" s="41"/>
      <c r="G19" s="41"/>
      <c r="H19" s="102" t="s">
        <v>25</v>
      </c>
    </row>
    <row r="20" spans="1:8" x14ac:dyDescent="0.3">
      <c r="A20" s="99"/>
      <c r="B20" s="42" t="s">
        <v>94</v>
      </c>
      <c r="C20" s="99"/>
      <c r="D20" s="44">
        <v>0</v>
      </c>
      <c r="E20" s="41"/>
      <c r="F20" s="41"/>
      <c r="G20" s="41"/>
      <c r="H20" s="102"/>
    </row>
    <row r="21" spans="1:8" x14ac:dyDescent="0.3">
      <c r="A21" s="99"/>
      <c r="B21" s="42" t="s">
        <v>95</v>
      </c>
      <c r="C21" s="99"/>
      <c r="D21" s="44">
        <v>0</v>
      </c>
      <c r="E21" s="41"/>
      <c r="F21" s="41"/>
      <c r="G21" s="41"/>
      <c r="H21" s="102"/>
    </row>
    <row r="22" spans="1:8" x14ac:dyDescent="0.3">
      <c r="A22" s="99"/>
      <c r="B22" s="42" t="s">
        <v>96</v>
      </c>
      <c r="C22" s="99"/>
      <c r="D22" s="44">
        <v>266.85000000000002</v>
      </c>
      <c r="E22" s="41"/>
      <c r="F22" s="41"/>
      <c r="G22" s="41"/>
      <c r="H22" s="102"/>
    </row>
    <row r="23" spans="1:8" x14ac:dyDescent="0.3">
      <c r="A23" s="100" t="s">
        <v>58</v>
      </c>
      <c r="B23" s="101"/>
      <c r="C23" s="99" t="s">
        <v>101</v>
      </c>
      <c r="D23" s="44">
        <v>897.97052631579004</v>
      </c>
      <c r="E23" s="41">
        <v>1.48</v>
      </c>
      <c r="F23" s="41" t="s">
        <v>100</v>
      </c>
      <c r="G23" s="44">
        <v>606.73684210526005</v>
      </c>
      <c r="H23" s="47"/>
    </row>
    <row r="24" spans="1:8" x14ac:dyDescent="0.3">
      <c r="A24" s="103">
        <v>2</v>
      </c>
      <c r="B24" s="42" t="s">
        <v>93</v>
      </c>
      <c r="C24" s="99"/>
      <c r="D24" s="44">
        <v>0</v>
      </c>
      <c r="E24" s="41"/>
      <c r="F24" s="41"/>
      <c r="G24" s="41"/>
      <c r="H24" s="102" t="s">
        <v>25</v>
      </c>
    </row>
    <row r="25" spans="1:8" x14ac:dyDescent="0.3">
      <c r="A25" s="99"/>
      <c r="B25" s="42" t="s">
        <v>94</v>
      </c>
      <c r="C25" s="99"/>
      <c r="D25" s="44">
        <v>0</v>
      </c>
      <c r="E25" s="41"/>
      <c r="F25" s="41"/>
      <c r="G25" s="41"/>
      <c r="H25" s="102"/>
    </row>
    <row r="26" spans="1:8" x14ac:dyDescent="0.3">
      <c r="A26" s="99"/>
      <c r="B26" s="42" t="s">
        <v>95</v>
      </c>
      <c r="C26" s="99"/>
      <c r="D26" s="44">
        <v>0</v>
      </c>
      <c r="E26" s="41"/>
      <c r="F26" s="41"/>
      <c r="G26" s="41"/>
      <c r="H26" s="102"/>
    </row>
    <row r="27" spans="1:8" x14ac:dyDescent="0.3">
      <c r="A27" s="99"/>
      <c r="B27" s="42" t="s">
        <v>96</v>
      </c>
      <c r="C27" s="99"/>
      <c r="D27" s="44">
        <v>897.97052631579004</v>
      </c>
      <c r="E27" s="41"/>
      <c r="F27" s="41"/>
      <c r="G27" s="41"/>
      <c r="H27" s="102"/>
    </row>
    <row r="28" spans="1:8" ht="24.6" x14ac:dyDescent="0.3">
      <c r="A28" s="97" t="s">
        <v>25</v>
      </c>
      <c r="B28" s="98"/>
      <c r="C28" s="37"/>
      <c r="D28" s="43">
        <v>7820.6830978096996</v>
      </c>
      <c r="E28" s="41"/>
      <c r="F28" s="41"/>
      <c r="G28" s="41"/>
      <c r="H28" s="47"/>
    </row>
    <row r="29" spans="1:8" x14ac:dyDescent="0.3">
      <c r="A29" s="99" t="s">
        <v>92</v>
      </c>
      <c r="B29" s="42" t="s">
        <v>93</v>
      </c>
      <c r="C29" s="37"/>
      <c r="D29" s="43">
        <v>7692.8588038507996</v>
      </c>
      <c r="E29" s="41"/>
      <c r="F29" s="41"/>
      <c r="G29" s="41"/>
      <c r="H29" s="47"/>
    </row>
    <row r="30" spans="1:8" x14ac:dyDescent="0.3">
      <c r="A30" s="99"/>
      <c r="B30" s="42" t="s">
        <v>94</v>
      </c>
      <c r="C30" s="37"/>
      <c r="D30" s="43">
        <v>127.82429395891</v>
      </c>
      <c r="E30" s="41"/>
      <c r="F30" s="41"/>
      <c r="G30" s="41"/>
      <c r="H30" s="47"/>
    </row>
    <row r="31" spans="1:8" x14ac:dyDescent="0.3">
      <c r="A31" s="99"/>
      <c r="B31" s="42" t="s">
        <v>95</v>
      </c>
      <c r="C31" s="37"/>
      <c r="D31" s="43">
        <v>0</v>
      </c>
      <c r="E31" s="41"/>
      <c r="F31" s="41"/>
      <c r="G31" s="41"/>
      <c r="H31" s="47"/>
    </row>
    <row r="32" spans="1:8" x14ac:dyDescent="0.3">
      <c r="A32" s="99"/>
      <c r="B32" s="42" t="s">
        <v>96</v>
      </c>
      <c r="C32" s="37"/>
      <c r="D32" s="43">
        <v>0</v>
      </c>
      <c r="E32" s="41"/>
      <c r="F32" s="41"/>
      <c r="G32" s="41"/>
      <c r="H32" s="47"/>
    </row>
    <row r="33" spans="1:8" x14ac:dyDescent="0.3">
      <c r="A33" s="100" t="s">
        <v>78</v>
      </c>
      <c r="B33" s="101"/>
      <c r="C33" s="99" t="s">
        <v>101</v>
      </c>
      <c r="D33" s="44">
        <v>7820.6830978096996</v>
      </c>
      <c r="E33" s="41">
        <v>1.48</v>
      </c>
      <c r="F33" s="41" t="s">
        <v>100</v>
      </c>
      <c r="G33" s="44">
        <v>5284.2453363578998</v>
      </c>
      <c r="H33" s="47"/>
    </row>
    <row r="34" spans="1:8" x14ac:dyDescent="0.3">
      <c r="A34" s="103">
        <v>1</v>
      </c>
      <c r="B34" s="42" t="s">
        <v>93</v>
      </c>
      <c r="C34" s="99"/>
      <c r="D34" s="44">
        <v>7692.8588038507996</v>
      </c>
      <c r="E34" s="41"/>
      <c r="F34" s="41"/>
      <c r="G34" s="41"/>
      <c r="H34" s="102" t="s">
        <v>25</v>
      </c>
    </row>
    <row r="35" spans="1:8" x14ac:dyDescent="0.3">
      <c r="A35" s="99"/>
      <c r="B35" s="42" t="s">
        <v>94</v>
      </c>
      <c r="C35" s="99"/>
      <c r="D35" s="44">
        <v>127.82429395891</v>
      </c>
      <c r="E35" s="41"/>
      <c r="F35" s="41"/>
      <c r="G35" s="41"/>
      <c r="H35" s="102"/>
    </row>
    <row r="36" spans="1:8" x14ac:dyDescent="0.3">
      <c r="A36" s="99"/>
      <c r="B36" s="42" t="s">
        <v>95</v>
      </c>
      <c r="C36" s="99"/>
      <c r="D36" s="44">
        <v>0</v>
      </c>
      <c r="E36" s="41"/>
      <c r="F36" s="41"/>
      <c r="G36" s="41"/>
      <c r="H36" s="102"/>
    </row>
    <row r="37" spans="1:8" x14ac:dyDescent="0.3">
      <c r="A37" s="99"/>
      <c r="B37" s="42" t="s">
        <v>96</v>
      </c>
      <c r="C37" s="99"/>
      <c r="D37" s="44">
        <v>0</v>
      </c>
      <c r="E37" s="41"/>
      <c r="F37" s="41"/>
      <c r="G37" s="41"/>
      <c r="H37" s="102"/>
    </row>
    <row r="38" spans="1:8" ht="24.6" x14ac:dyDescent="0.3">
      <c r="A38" s="97" t="s">
        <v>68</v>
      </c>
      <c r="B38" s="98"/>
      <c r="C38" s="37"/>
      <c r="D38" s="43">
        <v>90.575495797450998</v>
      </c>
      <c r="E38" s="41"/>
      <c r="F38" s="41"/>
      <c r="G38" s="41"/>
      <c r="H38" s="47"/>
    </row>
    <row r="39" spans="1:8" x14ac:dyDescent="0.3">
      <c r="A39" s="99" t="s">
        <v>102</v>
      </c>
      <c r="B39" s="42" t="s">
        <v>93</v>
      </c>
      <c r="C39" s="37"/>
      <c r="D39" s="43">
        <v>0</v>
      </c>
      <c r="E39" s="41"/>
      <c r="F39" s="41"/>
      <c r="G39" s="41"/>
      <c r="H39" s="47"/>
    </row>
    <row r="40" spans="1:8" x14ac:dyDescent="0.3">
      <c r="A40" s="99"/>
      <c r="B40" s="42" t="s">
        <v>94</v>
      </c>
      <c r="C40" s="37"/>
      <c r="D40" s="43">
        <v>0</v>
      </c>
      <c r="E40" s="41"/>
      <c r="F40" s="41"/>
      <c r="G40" s="41"/>
      <c r="H40" s="47"/>
    </row>
    <row r="41" spans="1:8" x14ac:dyDescent="0.3">
      <c r="A41" s="99"/>
      <c r="B41" s="42" t="s">
        <v>95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9"/>
      <c r="B42" s="42" t="s">
        <v>96</v>
      </c>
      <c r="C42" s="37"/>
      <c r="D42" s="43">
        <v>90.575495797450998</v>
      </c>
      <c r="E42" s="41"/>
      <c r="F42" s="41"/>
      <c r="G42" s="41"/>
      <c r="H42" s="47"/>
    </row>
    <row r="43" spans="1:8" x14ac:dyDescent="0.3">
      <c r="A43" s="100" t="s">
        <v>68</v>
      </c>
      <c r="B43" s="101"/>
      <c r="C43" s="99" t="s">
        <v>101</v>
      </c>
      <c r="D43" s="44">
        <v>90.575495797450998</v>
      </c>
      <c r="E43" s="41">
        <v>1.48</v>
      </c>
      <c r="F43" s="41" t="s">
        <v>100</v>
      </c>
      <c r="G43" s="44">
        <v>61.199659322602002</v>
      </c>
      <c r="H43" s="47"/>
    </row>
    <row r="44" spans="1:8" x14ac:dyDescent="0.3">
      <c r="A44" s="103">
        <v>1</v>
      </c>
      <c r="B44" s="42" t="s">
        <v>93</v>
      </c>
      <c r="C44" s="99"/>
      <c r="D44" s="44">
        <v>0</v>
      </c>
      <c r="E44" s="41"/>
      <c r="F44" s="41"/>
      <c r="G44" s="41"/>
      <c r="H44" s="102" t="s">
        <v>25</v>
      </c>
    </row>
    <row r="45" spans="1:8" x14ac:dyDescent="0.3">
      <c r="A45" s="99"/>
      <c r="B45" s="42" t="s">
        <v>94</v>
      </c>
      <c r="C45" s="99"/>
      <c r="D45" s="44">
        <v>0</v>
      </c>
      <c r="E45" s="41"/>
      <c r="F45" s="41"/>
      <c r="G45" s="41"/>
      <c r="H45" s="102"/>
    </row>
    <row r="46" spans="1:8" x14ac:dyDescent="0.3">
      <c r="A46" s="99"/>
      <c r="B46" s="42" t="s">
        <v>95</v>
      </c>
      <c r="C46" s="99"/>
      <c r="D46" s="44">
        <v>0</v>
      </c>
      <c r="E46" s="41"/>
      <c r="F46" s="41"/>
      <c r="G46" s="41"/>
      <c r="H46" s="102"/>
    </row>
    <row r="47" spans="1:8" x14ac:dyDescent="0.3">
      <c r="A47" s="99"/>
      <c r="B47" s="42" t="s">
        <v>96</v>
      </c>
      <c r="C47" s="99"/>
      <c r="D47" s="44">
        <v>90.575495797450998</v>
      </c>
      <c r="E47" s="41"/>
      <c r="F47" s="41"/>
      <c r="G47" s="41"/>
      <c r="H47" s="102"/>
    </row>
    <row r="48" spans="1:8" x14ac:dyDescent="0.3">
      <c r="A48" s="46"/>
      <c r="C48" s="46"/>
      <c r="D48" s="40"/>
      <c r="E48" s="40"/>
      <c r="F48" s="40"/>
      <c r="G48" s="40"/>
      <c r="H48" s="49"/>
    </row>
    <row r="50" spans="1:8" x14ac:dyDescent="0.3">
      <c r="A50" s="96" t="s">
        <v>103</v>
      </c>
      <c r="B50" s="96"/>
      <c r="C50" s="96"/>
      <c r="D50" s="96"/>
      <c r="E50" s="96"/>
      <c r="F50" s="96"/>
      <c r="G50" s="96"/>
      <c r="H50" s="96"/>
    </row>
    <row r="51" spans="1:8" x14ac:dyDescent="0.3">
      <c r="A51" s="96" t="s">
        <v>104</v>
      </c>
      <c r="B51" s="96"/>
      <c r="C51" s="96"/>
      <c r="D51" s="96"/>
      <c r="E51" s="96"/>
      <c r="F51" s="96"/>
      <c r="G51" s="96"/>
      <c r="H51" s="96"/>
    </row>
  </sheetData>
  <mergeCells count="3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H24:H27"/>
    <mergeCell ref="C23:C27"/>
    <mergeCell ref="A24:A27"/>
    <mergeCell ref="A28:B28"/>
    <mergeCell ref="A29:A32"/>
    <mergeCell ref="A33:B33"/>
    <mergeCell ref="H34:H37"/>
    <mergeCell ref="C33:C37"/>
    <mergeCell ref="A34:A37"/>
    <mergeCell ref="A50:H50"/>
    <mergeCell ref="A51:H51"/>
    <mergeCell ref="A38:B38"/>
    <mergeCell ref="A39:A42"/>
    <mergeCell ref="A43:B43"/>
    <mergeCell ref="H44:H47"/>
    <mergeCell ref="C43:C47"/>
    <mergeCell ref="A44:A4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5" t="s">
        <v>105</v>
      </c>
      <c r="B1" s="105"/>
      <c r="C1" s="105"/>
      <c r="D1" s="105"/>
      <c r="E1" s="105"/>
      <c r="F1" s="105"/>
      <c r="G1" s="105"/>
      <c r="H1" s="105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114</v>
      </c>
      <c r="B4" s="26" t="s">
        <v>97</v>
      </c>
      <c r="C4" s="27">
        <v>135</v>
      </c>
      <c r="D4" s="27">
        <v>4.8225376529421</v>
      </c>
      <c r="E4" s="26"/>
      <c r="F4" s="26"/>
      <c r="G4" s="27">
        <v>651.04258314718004</v>
      </c>
      <c r="H4" s="28"/>
    </row>
    <row r="5" spans="1:8" ht="39" customHeight="1" x14ac:dyDescent="0.3">
      <c r="A5" s="25" t="s">
        <v>115</v>
      </c>
      <c r="B5" s="26" t="s">
        <v>100</v>
      </c>
      <c r="C5" s="27">
        <v>1.6607157894736999</v>
      </c>
      <c r="D5" s="27">
        <v>900.30388838926001</v>
      </c>
      <c r="E5" s="26">
        <v>0.4</v>
      </c>
      <c r="F5" s="26"/>
      <c r="G5" s="27">
        <v>1495.1488827726</v>
      </c>
      <c r="H5" s="28"/>
    </row>
    <row r="6" spans="1:8" ht="39" customHeight="1" x14ac:dyDescent="0.3">
      <c r="A6" s="25" t="s">
        <v>116</v>
      </c>
      <c r="B6" s="26" t="s">
        <v>97</v>
      </c>
      <c r="C6" s="27">
        <v>37.389473684210998</v>
      </c>
      <c r="D6" s="27">
        <v>81.798315329532997</v>
      </c>
      <c r="E6" s="26">
        <v>0.4</v>
      </c>
      <c r="F6" s="26"/>
      <c r="G6" s="27">
        <v>3058.3959584262998</v>
      </c>
      <c r="H6" s="28"/>
    </row>
    <row r="7" spans="1:8" ht="39" customHeight="1" x14ac:dyDescent="0.3">
      <c r="A7" s="25" t="s">
        <v>117</v>
      </c>
      <c r="B7" s="26" t="s">
        <v>97</v>
      </c>
      <c r="C7" s="27">
        <v>6.2315789473683996</v>
      </c>
      <c r="D7" s="27">
        <v>19.871333705078001</v>
      </c>
      <c r="E7" s="26">
        <v>0.4</v>
      </c>
      <c r="F7" s="26"/>
      <c r="G7" s="27">
        <v>123.82978477269999</v>
      </c>
      <c r="H7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525-12-01</vt:lpstr>
      <vt:lpstr>ОСР 525-02-01(1)</vt:lpstr>
      <vt:lpstr>ОСР 525-09-01</vt:lpstr>
      <vt:lpstr>ОСР 525-12-01(1)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2025-11-18T08:54:25Z</dcterms:modified>
  <cp:category/>
</cp:coreProperties>
</file>